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"/>
    </mc:Choice>
  </mc:AlternateContent>
  <xr:revisionPtr revIDLastSave="0" documentId="13_ncr:1_{103B6AC7-F462-4C96-B3EC-652C74CD4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PLAZOS" sheetId="1" r:id="rId1"/>
  </sheet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D50" i="1"/>
  <c r="C43" i="1"/>
  <c r="C41" i="1"/>
  <c r="B37" i="1"/>
  <c r="D42" i="1"/>
  <c r="D46" i="1"/>
  <c r="D45" i="1"/>
  <c r="D53" i="1"/>
  <c r="D52" i="1"/>
  <c r="D51" i="1"/>
  <c r="D43" i="1"/>
  <c r="C39" i="1"/>
  <c r="D39" i="1"/>
  <c r="D44" i="1"/>
  <c r="D47" i="1"/>
  <c r="C29" i="1"/>
  <c r="C23" i="1"/>
  <c r="C21" i="1"/>
  <c r="D25" i="1"/>
  <c r="D41" i="1"/>
  <c r="D49" i="1"/>
  <c r="D30" i="1"/>
  <c r="D32" i="1"/>
  <c r="D31" i="1"/>
  <c r="D23" i="1"/>
  <c r="D26" i="1"/>
  <c r="C19" i="1"/>
  <c r="D27" i="1"/>
  <c r="D24" i="1"/>
  <c r="D19" i="1"/>
  <c r="D21" i="1"/>
</calcChain>
</file>

<file path=xl/sharedStrings.xml><?xml version="1.0" encoding="utf-8"?>
<sst xmlns="http://schemas.openxmlformats.org/spreadsheetml/2006/main" count="40" uniqueCount="26">
  <si>
    <t>%</t>
  </si>
  <si>
    <t xml:space="preserve">     Entre 1 y 3 años</t>
  </si>
  <si>
    <t xml:space="preserve">     Entre 4 y 5 años</t>
  </si>
  <si>
    <t xml:space="preserve">     Entre 6 y 12 años</t>
  </si>
  <si>
    <t xml:space="preserve">     Más de 12 años</t>
  </si>
  <si>
    <t>Mediano-Largo Plazo</t>
  </si>
  <si>
    <t>Deuda del Sector Público No Financiero (SPNF), por Duración</t>
  </si>
  <si>
    <t>(en millones de US$ y % del total de la deuda del sector público no financiero)</t>
  </si>
  <si>
    <t>cifras preliminares</t>
  </si>
  <si>
    <t>Vencimiento Original…</t>
  </si>
  <si>
    <t>Monto US$</t>
  </si>
  <si>
    <t>Total de Deuda del SPNF</t>
  </si>
  <si>
    <t>Plazos Deuda SPNF (excl. Recap BC)</t>
  </si>
  <si>
    <t>Plazos Plan Recapitalización BC 2/</t>
  </si>
  <si>
    <t>Vencimiento Residual…</t>
  </si>
  <si>
    <t>MINISTERIO DE HACIENDA</t>
  </si>
  <si>
    <t>DIRECCIÓN GENERAL DE CRÉDITO PÚBLICO</t>
  </si>
  <si>
    <t>REPÚBLICA DOMINICANA</t>
  </si>
  <si>
    <t xml:space="preserve">     Entre 4 y 6 años</t>
  </si>
  <si>
    <r>
      <t xml:space="preserve">Corto Plazo </t>
    </r>
    <r>
      <rPr>
        <b/>
        <vertAlign val="superscript"/>
        <sz val="10"/>
        <rFont val="Arial"/>
        <family val="2"/>
      </rPr>
      <t>1/</t>
    </r>
  </si>
  <si>
    <r>
      <t xml:space="preserve">Plazos Plan Recapitalización BC </t>
    </r>
    <r>
      <rPr>
        <b/>
        <vertAlign val="superscript"/>
        <sz val="10"/>
        <rFont val="Arial"/>
        <family val="2"/>
      </rPr>
      <t>2/</t>
    </r>
  </si>
  <si>
    <r>
      <t>Corto Plazo</t>
    </r>
    <r>
      <rPr>
        <b/>
        <vertAlign val="superscript"/>
        <sz val="10"/>
        <rFont val="Arial"/>
        <family val="2"/>
      </rPr>
      <t xml:space="preserve"> 1/</t>
    </r>
  </si>
  <si>
    <t>1) Deuda con vencimiento menor al año.</t>
  </si>
  <si>
    <t>2) Los bonos de Recapitalización del Banco Central no son amortizables a su vencimiento, son sustituidos por nuevos instrumentos con características acordes con las condiciones vigentes del mercado (plazos y tasas interés).</t>
  </si>
  <si>
    <t xml:space="preserve">      Mas de 6 años</t>
  </si>
  <si>
    <t>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</si>
</sst>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4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3" fillId="0" borderId="0"/>
    <xf numFmtId="39" fontId="1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72" fontId="11" fillId="0" borderId="0" applyFill="0" applyBorder="0" applyAlignment="0" applyProtection="0">
      <alignment horizontal="right"/>
    </xf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240"/>
    <xf numFmtId="0" fontId="1" fillId="0" borderId="0" xfId="240" applyAlignment="1">
      <alignment horizontal="right"/>
    </xf>
    <xf numFmtId="0" fontId="2" fillId="0" borderId="0" xfId="240" applyFont="1"/>
    <xf numFmtId="0" fontId="3" fillId="0" borderId="0" xfId="240" applyFont="1" applyAlignment="1">
      <alignment horizontal="center"/>
    </xf>
    <xf numFmtId="0" fontId="2" fillId="0" borderId="0" xfId="240" applyFont="1" applyAlignment="1">
      <alignment horizontal="center"/>
    </xf>
    <xf numFmtId="164" fontId="2" fillId="0" borderId="0" xfId="240" applyNumberFormat="1" applyFont="1" applyAlignment="1">
      <alignment horizontal="left" vertical="top"/>
    </xf>
    <xf numFmtId="164" fontId="2" fillId="0" borderId="3" xfId="109" applyNumberFormat="1" applyFont="1" applyBorder="1" applyAlignment="1">
      <alignment horizontal="center" vertical="top"/>
    </xf>
    <xf numFmtId="164" fontId="2" fillId="0" borderId="4" xfId="240" applyNumberFormat="1" applyFont="1" applyBorder="1" applyAlignment="1">
      <alignment horizontal="left" vertical="top"/>
    </xf>
    <xf numFmtId="164" fontId="2" fillId="0" borderId="4" xfId="109" applyNumberFormat="1" applyFont="1" applyBorder="1" applyAlignment="1">
      <alignment horizontal="center" vertical="top"/>
    </xf>
    <xf numFmtId="43" fontId="2" fillId="0" borderId="4" xfId="109" applyFont="1" applyBorder="1" applyAlignment="1">
      <alignment horizontal="center" vertical="top"/>
    </xf>
    <xf numFmtId="164" fontId="2" fillId="0" borderId="0" xfId="240" applyNumberFormat="1" applyFont="1" applyAlignment="1">
      <alignment horizontal="left" vertical="top" indent="1"/>
    </xf>
    <xf numFmtId="164" fontId="2" fillId="0" borderId="3" xfId="109" applyNumberFormat="1" applyFont="1" applyFill="1" applyBorder="1" applyAlignment="1">
      <alignment vertical="top"/>
    </xf>
    <xf numFmtId="0" fontId="5" fillId="0" borderId="0" xfId="240" applyFont="1" applyAlignment="1">
      <alignment horizontal="left" vertical="top" indent="1"/>
    </xf>
    <xf numFmtId="164" fontId="2" fillId="0" borderId="0" xfId="240" applyNumberFormat="1" applyFont="1" applyAlignment="1">
      <alignment horizontal="left" vertical="top" indent="2"/>
    </xf>
    <xf numFmtId="164" fontId="2" fillId="0" borderId="0" xfId="109" applyNumberFormat="1" applyFont="1" applyBorder="1" applyAlignment="1">
      <alignment horizontal="center" vertical="top"/>
    </xf>
    <xf numFmtId="0" fontId="5" fillId="0" borderId="0" xfId="240" applyFont="1" applyAlignment="1">
      <alignment horizontal="left" vertical="top"/>
    </xf>
    <xf numFmtId="164" fontId="5" fillId="0" borderId="0" xfId="240" applyNumberFormat="1" applyFont="1" applyAlignment="1">
      <alignment horizontal="left" vertical="top" indent="1"/>
    </xf>
    <xf numFmtId="164" fontId="1" fillId="0" borderId="0" xfId="109" applyNumberFormat="1" applyFont="1" applyBorder="1" applyAlignment="1">
      <alignment horizontal="center" vertical="top"/>
    </xf>
    <xf numFmtId="164" fontId="5" fillId="0" borderId="4" xfId="240" applyNumberFormat="1" applyFont="1" applyBorder="1" applyAlignment="1">
      <alignment horizontal="left" vertical="top" indent="1"/>
    </xf>
    <xf numFmtId="0" fontId="1" fillId="0" borderId="4" xfId="240" applyBorder="1"/>
    <xf numFmtId="164" fontId="5" fillId="0" borderId="0" xfId="240" applyNumberFormat="1" applyFont="1" applyAlignment="1">
      <alignment horizontal="left" vertical="top"/>
    </xf>
    <xf numFmtId="0" fontId="2" fillId="0" borderId="5" xfId="240" applyFont="1" applyBorder="1" applyAlignment="1">
      <alignment horizontal="left" vertical="top" indent="2"/>
    </xf>
    <xf numFmtId="43" fontId="2" fillId="0" borderId="5" xfId="109" applyFont="1" applyBorder="1" applyAlignment="1">
      <alignment horizontal="center" vertical="top"/>
    </xf>
    <xf numFmtId="43" fontId="1" fillId="0" borderId="0" xfId="240" applyNumberFormat="1" applyAlignment="1">
      <alignment horizontal="right"/>
    </xf>
    <xf numFmtId="43" fontId="1" fillId="0" borderId="0" xfId="240" applyNumberFormat="1"/>
    <xf numFmtId="164" fontId="2" fillId="0" borderId="0" xfId="240" applyNumberFormat="1" applyFont="1" applyAlignment="1">
      <alignment horizontal="center"/>
    </xf>
    <xf numFmtId="43" fontId="1" fillId="0" borderId="5" xfId="109" applyFont="1" applyBorder="1" applyAlignment="1">
      <alignment horizontal="center" vertical="top"/>
    </xf>
    <xf numFmtId="164" fontId="5" fillId="0" borderId="0" xfId="240" applyNumberFormat="1" applyFont="1" applyAlignment="1">
      <alignment vertical="top" wrapText="1"/>
    </xf>
    <xf numFmtId="164" fontId="5" fillId="0" borderId="0" xfId="240" applyNumberFormat="1" applyFont="1" applyAlignment="1">
      <alignment vertical="top"/>
    </xf>
    <xf numFmtId="0" fontId="3" fillId="0" borderId="0" xfId="0" applyFont="1"/>
    <xf numFmtId="164" fontId="5" fillId="0" borderId="5" xfId="240" applyNumberFormat="1" applyFont="1" applyBorder="1" applyAlignment="1">
      <alignment horizontal="left" vertical="top" indent="2"/>
    </xf>
    <xf numFmtId="164" fontId="1" fillId="0" borderId="5" xfId="109" applyNumberFormat="1" applyFont="1" applyBorder="1" applyAlignment="1">
      <alignment horizontal="center" vertical="top"/>
    </xf>
    <xf numFmtId="164" fontId="1" fillId="0" borderId="0" xfId="632" applyNumberFormat="1" applyFont="1" applyBorder="1"/>
    <xf numFmtId="164" fontId="2" fillId="4" borderId="3" xfId="632" applyNumberFormat="1" applyFont="1" applyFill="1" applyBorder="1" applyAlignment="1">
      <alignment vertical="top"/>
    </xf>
    <xf numFmtId="164" fontId="2" fillId="4" borderId="0" xfId="632" applyNumberFormat="1" applyFont="1" applyFill="1" applyBorder="1" applyAlignment="1">
      <alignment vertical="top"/>
    </xf>
    <xf numFmtId="164" fontId="2" fillId="4" borderId="6" xfId="632" applyNumberFormat="1" applyFont="1" applyFill="1" applyBorder="1" applyAlignment="1">
      <alignment vertical="top"/>
    </xf>
    <xf numFmtId="164" fontId="19" fillId="4" borderId="4" xfId="632" applyNumberFormat="1" applyFont="1" applyFill="1" applyBorder="1" applyAlignment="1">
      <alignment horizontal="center" vertical="top"/>
    </xf>
    <xf numFmtId="165" fontId="2" fillId="0" borderId="0" xfId="109" applyNumberFormat="1" applyFont="1" applyBorder="1" applyAlignment="1">
      <alignment vertical="top"/>
    </xf>
    <xf numFmtId="164" fontId="2" fillId="4" borderId="0" xfId="109" applyNumberFormat="1" applyFont="1" applyFill="1" applyBorder="1" applyAlignment="1">
      <alignment vertical="top"/>
    </xf>
    <xf numFmtId="164" fontId="2" fillId="4" borderId="6" xfId="109" applyNumberFormat="1" applyFont="1" applyFill="1" applyBorder="1" applyAlignment="1">
      <alignment vertical="top"/>
    </xf>
    <xf numFmtId="164" fontId="19" fillId="4" borderId="4" xfId="109" applyNumberFormat="1" applyFont="1" applyFill="1" applyBorder="1" applyAlignment="1">
      <alignment vertical="top"/>
    </xf>
    <xf numFmtId="176" fontId="2" fillId="4" borderId="0" xfId="109" applyNumberFormat="1" applyFont="1" applyFill="1" applyBorder="1" applyAlignment="1">
      <alignment vertical="top"/>
    </xf>
    <xf numFmtId="164" fontId="2" fillId="4" borderId="3" xfId="632" applyNumberFormat="1" applyFont="1" applyFill="1" applyBorder="1" applyAlignment="1">
      <alignment horizontal="right" vertical="top"/>
    </xf>
    <xf numFmtId="164" fontId="2" fillId="4" borderId="3" xfId="109" applyNumberFormat="1" applyFont="1" applyFill="1" applyBorder="1" applyAlignment="1">
      <alignment horizontal="center" vertical="top"/>
    </xf>
    <xf numFmtId="164" fontId="2" fillId="4" borderId="0" xfId="632" applyNumberFormat="1" applyFont="1" applyFill="1" applyBorder="1" applyAlignment="1">
      <alignment horizontal="right" vertical="top"/>
    </xf>
    <xf numFmtId="164" fontId="2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horizontal="right" vertical="top"/>
    </xf>
    <xf numFmtId="164" fontId="1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vertical="top"/>
    </xf>
    <xf numFmtId="0" fontId="20" fillId="5" borderId="2" xfId="240" applyFont="1" applyFill="1" applyBorder="1" applyAlignment="1">
      <alignment horizontal="center"/>
    </xf>
    <xf numFmtId="176" fontId="1" fillId="0" borderId="0" xfId="633" applyNumberFormat="1" applyFont="1" applyFill="1"/>
    <xf numFmtId="164" fontId="1" fillId="4" borderId="0" xfId="109" applyNumberFormat="1" applyFont="1" applyFill="1" applyBorder="1" applyAlignment="1">
      <alignment vertical="top"/>
    </xf>
    <xf numFmtId="164" fontId="2" fillId="0" borderId="3" xfId="109" applyNumberFormat="1" applyFont="1" applyBorder="1" applyAlignment="1">
      <alignment vertical="top"/>
    </xf>
    <xf numFmtId="164" fontId="5" fillId="0" borderId="0" xfId="240" applyNumberFormat="1" applyFont="1" applyAlignment="1">
      <alignment vertical="top" wrapText="1"/>
    </xf>
    <xf numFmtId="0" fontId="2" fillId="0" borderId="0" xfId="240" applyFont="1" applyAlignment="1">
      <alignment horizontal="center"/>
    </xf>
    <xf numFmtId="0" fontId="1" fillId="0" borderId="0" xfId="240" applyAlignment="1">
      <alignment horizontal="center"/>
    </xf>
    <xf numFmtId="0" fontId="2" fillId="0" borderId="5" xfId="240" applyFont="1" applyBorder="1" applyAlignment="1">
      <alignment horizontal="left"/>
    </xf>
    <xf numFmtId="0" fontId="1" fillId="0" borderId="0" xfId="240" applyAlignment="1">
      <alignment horizontal="center" wrapText="1"/>
    </xf>
  </cellXfs>
  <cellStyles count="634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" xfId="633" builtinId="5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70020000}"/>
    <cellStyle name="Porcentual 2 2" xfId="623" xr:uid="{00000000-0005-0000-0000-000071020000}"/>
    <cellStyle name="Porcentual 3" xfId="624" xr:uid="{00000000-0005-0000-0000-000072020000}"/>
    <cellStyle name="Porcentual 3 2" xfId="625" xr:uid="{00000000-0005-0000-0000-000073020000}"/>
    <cellStyle name="Porcentual 3 3" xfId="626" xr:uid="{00000000-0005-0000-0000-000074020000}"/>
    <cellStyle name="Porcentual 3 4" xfId="627" xr:uid="{00000000-0005-0000-0000-000075020000}"/>
    <cellStyle name="Porcentual 3 5" xfId="628" xr:uid="{00000000-0005-0000-0000-000076020000}"/>
    <cellStyle name="Publication" xfId="629" xr:uid="{00000000-0005-0000-0000-000077020000}"/>
    <cellStyle name="Red Text" xfId="630" xr:uid="{00000000-0005-0000-0000-000078020000}"/>
    <cellStyle name="TopGrey" xfId="631" xr:uid="{00000000-0005-0000-0000-000079020000}"/>
  </cellStyles>
  <dxfs count="0"/>
  <tableStyles count="1" defaultTableStyle="TableStyleMedium9" defaultPivotStyle="PivotStyleLight16">
    <tableStyle name="Invisible" pivot="0" table="0" count="0" xr9:uid="{8CCFFD34-E884-4C86-959D-E212A5FB375B}"/>
  </tableStyles>
  <colors>
    <mruColors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2053167</xdr:colOff>
      <xdr:row>0</xdr:row>
      <xdr:rowOff>116418</xdr:rowOff>
    </xdr:from>
    <xdr:to>
      <xdr:col>2</xdr:col>
      <xdr:colOff>105833</xdr:colOff>
      <xdr:row>5</xdr:row>
      <xdr:rowOff>73039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3019F3-4BCC-4E34-9FDB-8650E0A93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677584" y="116418"/>
          <a:ext cx="825500" cy="750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62"/>
  <sheetViews>
    <sheetView showGridLines="0" tabSelected="1" zoomScale="90" zoomScaleNormal="90" workbookViewId="0"/>
  </sheetViews>
  <sheetFormatPr defaultColWidth="9.140625" defaultRowHeight="12.75"/>
  <cols>
    <col min="1" max="1" width="2" style="1" customWidth="1"/>
    <col min="2" max="2" width="41.5703125" style="1" customWidth="1"/>
    <col min="3" max="3" width="15.85546875" style="1" customWidth="1"/>
    <col min="4" max="4" width="14.28515625" style="1" customWidth="1"/>
    <col min="5" max="16384" width="9.140625" style="1"/>
  </cols>
  <sheetData>
    <row r="7" spans="1:4">
      <c r="B7" s="55" t="s">
        <v>16</v>
      </c>
      <c r="C7" s="55"/>
      <c r="D7" s="55"/>
    </row>
    <row r="8" spans="1:4">
      <c r="B8" s="55" t="s">
        <v>15</v>
      </c>
      <c r="C8" s="55"/>
      <c r="D8" s="55"/>
    </row>
    <row r="9" spans="1:4">
      <c r="B9" s="55" t="s">
        <v>17</v>
      </c>
      <c r="C9" s="55"/>
      <c r="D9" s="55"/>
    </row>
    <row r="10" spans="1:4" ht="5.45" customHeight="1">
      <c r="C10" s="2"/>
    </row>
    <row r="11" spans="1:4" ht="7.15" customHeight="1">
      <c r="C11" s="2"/>
    </row>
    <row r="12" spans="1:4">
      <c r="B12" s="55" t="s">
        <v>6</v>
      </c>
      <c r="C12" s="55"/>
      <c r="D12" s="55"/>
    </row>
    <row r="13" spans="1:4" ht="12.75" customHeight="1">
      <c r="A13" s="3"/>
      <c r="B13" s="58" t="s">
        <v>7</v>
      </c>
      <c r="C13" s="58"/>
      <c r="D13" s="58"/>
    </row>
    <row r="14" spans="1:4">
      <c r="B14" s="56" t="s">
        <v>8</v>
      </c>
      <c r="C14" s="56"/>
      <c r="D14" s="56"/>
    </row>
    <row r="15" spans="1:4" ht="6" customHeight="1">
      <c r="B15" s="4"/>
      <c r="D15" s="4"/>
    </row>
    <row r="16" spans="1:4" ht="13.5" thickBot="1">
      <c r="B16" s="57" t="s">
        <v>9</v>
      </c>
      <c r="C16" s="57"/>
      <c r="D16" s="57"/>
    </row>
    <row r="17" spans="1:4" ht="15" customHeight="1" thickBot="1">
      <c r="B17" s="50" t="s">
        <v>25</v>
      </c>
      <c r="C17" s="50" t="s">
        <v>10</v>
      </c>
      <c r="D17" s="50" t="s">
        <v>0</v>
      </c>
    </row>
    <row r="18" spans="1:4" ht="1.9" customHeight="1">
      <c r="B18" s="5"/>
    </row>
    <row r="19" spans="1:4" ht="13.5" thickBot="1">
      <c r="B19" s="6" t="s">
        <v>11</v>
      </c>
      <c r="C19" s="7">
        <f>+C21+C29</f>
        <v>59600.815318599387</v>
      </c>
      <c r="D19" s="7">
        <f>C19/C19*100</f>
        <v>100</v>
      </c>
    </row>
    <row r="20" spans="1:4" ht="4.1500000000000004" customHeight="1" thickTop="1">
      <c r="B20" s="8"/>
      <c r="C20" s="9"/>
      <c r="D20" s="10"/>
    </row>
    <row r="21" spans="1:4" ht="12.75" customHeight="1" thickBot="1">
      <c r="B21" s="11" t="s">
        <v>12</v>
      </c>
      <c r="C21" s="53">
        <f>+C22+C24+C25+C26+C27</f>
        <v>57502.740111705389</v>
      </c>
      <c r="D21" s="12">
        <f>SUM(D22:D23)</f>
        <v>100.00000000000001</v>
      </c>
    </row>
    <row r="22" spans="1:4" ht="15" thickTop="1">
      <c r="A22" s="13"/>
      <c r="B22" s="14" t="s">
        <v>21</v>
      </c>
      <c r="C22" s="15">
        <v>31.226570165627628</v>
      </c>
      <c r="D22" s="38">
        <v>5.4304490716384275E-2</v>
      </c>
    </row>
    <row r="23" spans="1:4">
      <c r="B23" s="14" t="s">
        <v>5</v>
      </c>
      <c r="C23" s="15">
        <f>SUM(C24:C27)</f>
        <v>57471.513541539767</v>
      </c>
      <c r="D23" s="38">
        <f>C23/C21*100</f>
        <v>99.945695509283624</v>
      </c>
    </row>
    <row r="24" spans="1:4">
      <c r="A24" s="16"/>
      <c r="B24" s="17" t="s">
        <v>1</v>
      </c>
      <c r="C24" s="18">
        <v>27.360767263123694</v>
      </c>
      <c r="D24" s="51">
        <f>C24/$C$21*100</f>
        <v>4.7581675603584103E-2</v>
      </c>
    </row>
    <row r="25" spans="1:4">
      <c r="A25" s="16"/>
      <c r="B25" s="17" t="s">
        <v>2</v>
      </c>
      <c r="C25" s="18">
        <v>121.36359310700003</v>
      </c>
      <c r="D25" s="51">
        <f>C25/$C$21*100</f>
        <v>0.21105706070917302</v>
      </c>
    </row>
    <row r="26" spans="1:4">
      <c r="A26" s="16"/>
      <c r="B26" s="17" t="s">
        <v>3</v>
      </c>
      <c r="C26" s="18">
        <v>31592.480635173</v>
      </c>
      <c r="D26" s="51">
        <f>C26/$C$21*100</f>
        <v>54.94082642636009</v>
      </c>
    </row>
    <row r="27" spans="1:4">
      <c r="A27" s="16"/>
      <c r="B27" s="17" t="s">
        <v>4</v>
      </c>
      <c r="C27" s="18">
        <v>25730.308545996639</v>
      </c>
      <c r="D27" s="51">
        <f>C27/$C$21*100</f>
        <v>44.746230346610766</v>
      </c>
    </row>
    <row r="28" spans="1:4" ht="6.75" customHeight="1">
      <c r="B28" s="19"/>
      <c r="C28" s="20"/>
      <c r="D28" s="20"/>
    </row>
    <row r="29" spans="1:4" ht="15.75" thickBot="1">
      <c r="A29"/>
      <c r="B29" s="11" t="s">
        <v>20</v>
      </c>
      <c r="C29" s="7">
        <f>SUM(C30:C32)</f>
        <v>2098.0752068940001</v>
      </c>
      <c r="D29" s="7">
        <v>99.999999999999986</v>
      </c>
    </row>
    <row r="30" spans="1:4" ht="13.5" thickTop="1">
      <c r="A30" s="16"/>
      <c r="B30" s="21" t="s">
        <v>1</v>
      </c>
      <c r="C30" s="18">
        <v>1256.3638006370002</v>
      </c>
      <c r="D30" s="18">
        <f>C30/$C$29*100</f>
        <v>59.881733338669342</v>
      </c>
    </row>
    <row r="31" spans="1:4">
      <c r="A31" s="16"/>
      <c r="B31" s="21" t="s">
        <v>2</v>
      </c>
      <c r="C31" s="18">
        <v>508.49061538500001</v>
      </c>
      <c r="D31" s="18">
        <f>C31/$C$29*100</f>
        <v>24.236052821851501</v>
      </c>
    </row>
    <row r="32" spans="1:4">
      <c r="A32" s="16"/>
      <c r="B32" s="21" t="s">
        <v>3</v>
      </c>
      <c r="C32" s="18">
        <v>333.22079087199995</v>
      </c>
      <c r="D32" s="18">
        <f>C32/$C$29*100</f>
        <v>15.882213839479162</v>
      </c>
    </row>
    <row r="33" spans="1:4" ht="7.5" customHeight="1" thickBot="1">
      <c r="B33" s="22"/>
      <c r="C33" s="23"/>
      <c r="D33" s="23"/>
    </row>
    <row r="34" spans="1:4">
      <c r="C34" s="24"/>
    </row>
    <row r="35" spans="1:4" ht="3.6" customHeight="1">
      <c r="C35" s="25"/>
    </row>
    <row r="36" spans="1:4" ht="13.5" thickBot="1">
      <c r="B36" s="57" t="s">
        <v>14</v>
      </c>
      <c r="C36" s="57"/>
      <c r="D36" s="57"/>
    </row>
    <row r="37" spans="1:4" ht="15.75" customHeight="1" thickBot="1">
      <c r="B37" s="50" t="str">
        <f>+B17</f>
        <v>Al 31 de marzo del 2025</v>
      </c>
      <c r="C37" s="50" t="s">
        <v>10</v>
      </c>
      <c r="D37" s="50" t="s">
        <v>0</v>
      </c>
    </row>
    <row r="38" spans="1:4" ht="3.6" customHeight="1">
      <c r="B38" s="26"/>
      <c r="C38" s="33"/>
    </row>
    <row r="39" spans="1:4" ht="13.5" thickBot="1">
      <c r="B39" s="6" t="s">
        <v>11</v>
      </c>
      <c r="C39" s="34">
        <f>C41+C49</f>
        <v>59600.815307341814</v>
      </c>
      <c r="D39" s="7">
        <f>(C39/C39)*100</f>
        <v>100</v>
      </c>
    </row>
    <row r="40" spans="1:4" ht="5.45" customHeight="1" thickTop="1">
      <c r="B40" s="8"/>
      <c r="C40" s="35"/>
      <c r="D40" s="39"/>
    </row>
    <row r="41" spans="1:4" ht="13.5" thickBot="1">
      <c r="B41" s="11" t="s">
        <v>12</v>
      </c>
      <c r="C41" s="36">
        <f>C42+C43</f>
        <v>57502.740100445975</v>
      </c>
      <c r="D41" s="40">
        <f>SUM(D42:D43)</f>
        <v>100</v>
      </c>
    </row>
    <row r="42" spans="1:4" ht="15" thickTop="1">
      <c r="A42" s="13"/>
      <c r="B42" s="14" t="s">
        <v>19</v>
      </c>
      <c r="C42" s="35">
        <v>1528.6339008885329</v>
      </c>
      <c r="D42" s="42">
        <f>C42/$C$41*100</f>
        <v>2.6583670590624204</v>
      </c>
    </row>
    <row r="43" spans="1:4">
      <c r="B43" s="14" t="s">
        <v>5</v>
      </c>
      <c r="C43" s="35">
        <f>SUM(C44:C47)</f>
        <v>55974.106199557442</v>
      </c>
      <c r="D43" s="42">
        <f>C43/$C$41*100</f>
        <v>97.341632940937586</v>
      </c>
    </row>
    <row r="44" spans="1:4">
      <c r="A44" s="16"/>
      <c r="B44" s="17" t="s">
        <v>1</v>
      </c>
      <c r="C44" s="49">
        <v>9025.8431081448925</v>
      </c>
      <c r="D44" s="52">
        <f>C44/$C$41*100</f>
        <v>15.69637045535312</v>
      </c>
    </row>
    <row r="45" spans="1:4">
      <c r="A45" s="16"/>
      <c r="B45" s="17" t="s">
        <v>2</v>
      </c>
      <c r="C45" s="49">
        <v>8056.0744714073708</v>
      </c>
      <c r="D45" s="52">
        <f t="shared" ref="D45:D47" si="0">C45/$C$41*100</f>
        <v>14.009896671593378</v>
      </c>
    </row>
    <row r="46" spans="1:4">
      <c r="A46" s="21"/>
      <c r="B46" s="17" t="s">
        <v>3</v>
      </c>
      <c r="C46" s="49">
        <v>23647.886431101968</v>
      </c>
      <c r="D46" s="52">
        <f t="shared" si="0"/>
        <v>41.124799252685634</v>
      </c>
    </row>
    <row r="47" spans="1:4">
      <c r="A47" s="21"/>
      <c r="B47" s="17" t="s">
        <v>4</v>
      </c>
      <c r="C47" s="49">
        <v>15244.30218890321</v>
      </c>
      <c r="D47" s="52">
        <f t="shared" si="0"/>
        <v>26.510566561305449</v>
      </c>
    </row>
    <row r="48" spans="1:4" ht="8.25" customHeight="1">
      <c r="B48" s="19"/>
      <c r="C48" s="37"/>
      <c r="D48" s="41"/>
    </row>
    <row r="49" spans="1:4" ht="13.5" thickBot="1">
      <c r="B49" s="11" t="s">
        <v>13</v>
      </c>
      <c r="C49" s="43">
        <f>SUM(C50:C53)</f>
        <v>2098.0752068958409</v>
      </c>
      <c r="D49" s="44">
        <f>SUM(D50:D53)</f>
        <v>100</v>
      </c>
    </row>
    <row r="50" spans="1:4" ht="15" thickTop="1">
      <c r="B50" s="14" t="s">
        <v>19</v>
      </c>
      <c r="C50" s="45">
        <v>1103.5707662239467</v>
      </c>
      <c r="D50" s="46">
        <f>C50/$C$49*100</f>
        <v>52.59919961862137</v>
      </c>
    </row>
    <row r="51" spans="1:4">
      <c r="A51" s="16"/>
      <c r="B51" s="21" t="s">
        <v>1</v>
      </c>
      <c r="C51" s="47">
        <v>821.63288015178966</v>
      </c>
      <c r="D51" s="48">
        <f>C51/$C$49*100</f>
        <v>39.161269217199212</v>
      </c>
    </row>
    <row r="52" spans="1:4">
      <c r="A52" s="16"/>
      <c r="B52" s="21" t="s">
        <v>18</v>
      </c>
      <c r="C52" s="47">
        <v>172.87156052010468</v>
      </c>
      <c r="D52" s="48">
        <f>C52/$C$49*100</f>
        <v>8.2395311641794216</v>
      </c>
    </row>
    <row r="53" spans="1:4" ht="13.5" customHeight="1">
      <c r="A53" s="16"/>
      <c r="B53" s="21" t="s">
        <v>24</v>
      </c>
      <c r="C53" s="47">
        <v>0</v>
      </c>
      <c r="D53" s="48">
        <f>C53/$C$49*100</f>
        <v>0</v>
      </c>
    </row>
    <row r="54" spans="1:4" ht="8.25" customHeight="1" thickBot="1">
      <c r="B54" s="31"/>
      <c r="C54" s="27">
        <v>0</v>
      </c>
      <c r="D54" s="32">
        <v>0</v>
      </c>
    </row>
    <row r="55" spans="1:4" ht="9" customHeight="1">
      <c r="C55" s="24"/>
    </row>
    <row r="56" spans="1:4">
      <c r="B56" s="21" t="s">
        <v>22</v>
      </c>
      <c r="C56" s="24"/>
    </row>
    <row r="57" spans="1:4" ht="36.75" customHeight="1">
      <c r="B57" s="54" t="s">
        <v>23</v>
      </c>
      <c r="C57" s="54"/>
      <c r="D57" s="54"/>
    </row>
    <row r="58" spans="1:4">
      <c r="B58" s="29"/>
      <c r="C58" s="29"/>
      <c r="D58" s="29"/>
    </row>
    <row r="59" spans="1:4">
      <c r="B59" s="29"/>
      <c r="C59" s="29"/>
      <c r="D59" s="29"/>
    </row>
    <row r="60" spans="1:4">
      <c r="B60" s="30"/>
      <c r="C60" s="28"/>
      <c r="D60" s="28"/>
    </row>
    <row r="61" spans="1:4">
      <c r="B61" s="28"/>
      <c r="C61" s="28"/>
      <c r="D61" s="28"/>
    </row>
    <row r="62" spans="1:4">
      <c r="B62" s="28"/>
      <c r="C62" s="28"/>
      <c r="D62" s="28"/>
    </row>
  </sheetData>
  <mergeCells count="9">
    <mergeCell ref="B57:D57"/>
    <mergeCell ref="B12:D12"/>
    <mergeCell ref="B14:D14"/>
    <mergeCell ref="B7:D7"/>
    <mergeCell ref="B8:D8"/>
    <mergeCell ref="B9:D9"/>
    <mergeCell ref="B16:D16"/>
    <mergeCell ref="B36:D36"/>
    <mergeCell ref="B13:D13"/>
  </mergeCells>
  <pageMargins left="0.75" right="0.75" top="0.42" bottom="0.26" header="0.38" footer="0.25"/>
  <pageSetup orientation="portrait" r:id="rId1"/>
  <headerFooter alignWithMargins="0"/>
  <ignoredErrors>
    <ignoredError sqref="C4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79D37-CC76-4F53-94EE-B88B6593BEDE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34fe0050-99f8-4994-b714-221fa855c1ff"/>
    <ds:schemaRef ds:uri="8279a0ae-2a84-48e2-931d-eecc1997422f"/>
  </ds:schemaRefs>
</ds:datastoreItem>
</file>

<file path=customXml/itemProps2.xml><?xml version="1.0" encoding="utf-8"?>
<ds:datastoreItem xmlns:ds="http://schemas.openxmlformats.org/officeDocument/2006/customXml" ds:itemID="{1DFCB71B-9635-4153-8A9A-AE3267ECA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28139-0FBC-4A31-8B48-FD9D4D87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PLAZOS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2014-05-02T15:22:05Z</cp:lastPrinted>
  <dcterms:created xsi:type="dcterms:W3CDTF">2011-05-09T14:03:33Z</dcterms:created>
  <dcterms:modified xsi:type="dcterms:W3CDTF">2025-05-12T14:51:20Z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